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2330"/>
  </bookViews>
  <sheets>
    <sheet name="ГКПЗ на 2020г" sheetId="1" r:id="rId1"/>
  </sheets>
  <externalReferences>
    <externalReference r:id="rId2"/>
    <externalReference r:id="rId3"/>
  </externalReferences>
  <definedNames>
    <definedName name="_xlnm._FilterDatabase" localSheetId="0" hidden="1">'ГКПЗ на 2020г'!$A$25:$O$50</definedName>
    <definedName name="едиз" localSheetId="0">[1]константы!$B$3:$B$7</definedName>
    <definedName name="едиз">[2]константы!$B$3:$B$7</definedName>
    <definedName name="_xlnm.Print_Area" localSheetId="0">'ГКПЗ на 2020г'!$A$1:$O$57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5" i="1"/>
  <c r="I45" i="1"/>
  <c r="K44" i="1"/>
  <c r="J44" i="1"/>
  <c r="I44" i="1"/>
  <c r="H44" i="1"/>
  <c r="K43" i="1"/>
  <c r="J43" i="1"/>
  <c r="I43" i="1"/>
  <c r="H43" i="1"/>
  <c r="K42" i="1"/>
  <c r="J42" i="1"/>
  <c r="I42" i="1"/>
  <c r="J41" i="1"/>
  <c r="I41" i="1"/>
  <c r="K40" i="1"/>
  <c r="J40" i="1"/>
  <c r="I40" i="1"/>
  <c r="H40" i="1"/>
  <c r="K39" i="1"/>
  <c r="J39" i="1"/>
  <c r="I39" i="1"/>
  <c r="H39" i="1"/>
  <c r="J38" i="1"/>
  <c r="I38" i="1"/>
  <c r="J37" i="1"/>
  <c r="I37" i="1"/>
  <c r="K36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I26" i="1"/>
  <c r="H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60 Куцаченко 
23 макайда
125 инвест программа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8100+5%(инфл.)+20%(НДС) =10 206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1600 +20(НДС) 
Согласовывали 
Третьяков 
Куцаченко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Третьякова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Третьякова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1600 +20(НДС) 
Согласовывали 
Третьяков 
Куцаченко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Третьякова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от фанаря</t>
        </r>
      </text>
    </comment>
  </commentList>
</comments>
</file>

<file path=xl/sharedStrings.xml><?xml version="1.0" encoding="utf-8"?>
<sst xmlns="http://schemas.openxmlformats.org/spreadsheetml/2006/main" count="182" uniqueCount="122">
  <si>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</si>
  <si>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</si>
  <si>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</si>
  <si>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</si>
  <si>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</si>
  <si>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</si>
  <si>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ПЛАН ЗАКУПКИ ТОВАРОВ (РАБОТ, УСЛУГ)</t>
  </si>
  <si>
    <t>на 2020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</si>
  <si>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</si>
  <si>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</si>
  <si>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</si>
  <si>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</si>
  <si>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</si>
  <si>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</si>
  <si>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</si>
  <si>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</si>
  <si>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</si>
  <si>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</si>
  <si>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</si>
  <si>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</si>
  <si>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</si>
  <si>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</si>
  <si>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</si>
  <si>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</si>
  <si>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</si>
  <si>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</si>
  <si>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</si>
  <si>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</si>
  <si>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</si>
  <si>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</si>
  <si>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</si>
  <si>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</si>
  <si>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</si>
  <si>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</si>
  <si>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</si>
  <si>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</si>
  <si>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</si>
  <si>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</si>
  <si>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</si>
  <si>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</si>
  <si>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</si>
  <si>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</si>
  <si>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</si>
  <si>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</si>
  <si>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</si>
  <si>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</si>
  <si>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</si>
  <si>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</si>
  <si>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</si>
  <si>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</si>
  <si>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</si>
  <si>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</si>
  <si>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</si>
  <si>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2020г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</si>
  <si>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</si>
  <si>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</si>
  <si>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</si>
  <si>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43.13.0</t>
  </si>
  <si>
    <t>43.13.10.000</t>
  </si>
  <si>
    <t>Закупка работ по бурение 258 скважин в земле под опоры ЛЭП с последующей их установкой.</t>
  </si>
  <si>
    <t>Скважина диаметром 350мм, глубиной 2м</t>
  </si>
  <si>
    <t>усл шт</t>
  </si>
  <si>
    <r>
      <t xml:space="preserve">Закупка работ по бурение </t>
    </r>
    <r>
      <rPr>
        <sz val="8"/>
        <color rgb="FF0070C0"/>
        <rFont val="Times New Roman"/>
        <family val="1"/>
        <charset val="204"/>
      </rPr>
      <t>200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</si>
  <si>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</si>
  <si>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41.20.0</t>
  </si>
  <si>
    <t>41.20.40.000</t>
  </si>
  <si>
    <r>
      <t xml:space="preserve">Закупка работ по текущему ремонту 2-го этажа в здании Диспетчерской РЭС </t>
    </r>
    <r>
      <rPr>
        <sz val="8"/>
        <color rgb="FF0070C0"/>
        <rFont val="Times New Roman"/>
        <family val="1"/>
        <charset val="204"/>
      </rPr>
      <t>(инв. 00000485), (кад. № 14-19-102009-207).</t>
    </r>
  </si>
  <si>
    <r>
      <t xml:space="preserve">Текущий ремонт 2-го этажа в здании Диспетчерской РЭС </t>
    </r>
    <r>
      <rPr>
        <sz val="8"/>
        <color rgb="FF0070C0"/>
        <rFont val="Times New Roman"/>
        <family val="1"/>
        <charset val="204"/>
      </rPr>
      <t>(инв. 00000485), (кад. № 14-19-102009-207).</t>
    </r>
  </si>
  <si>
    <t>усл. рем</t>
  </si>
  <si>
    <t>42.22.0</t>
  </si>
  <si>
    <t>42.22.22.000</t>
  </si>
  <si>
    <r>
      <t xml:space="preserve">Закупка работ по капитальному ремонту </t>
    </r>
    <r>
      <rPr>
        <sz val="8"/>
        <color rgb="FF0070C0"/>
        <rFont val="Times New Roman"/>
        <family val="1"/>
        <charset val="204"/>
      </rPr>
      <t>ЛЭП 10 КВ ГОРОДСКАЯ 42</t>
    </r>
    <r>
      <rPr>
        <sz val="8"/>
        <rFont val="Times New Roman"/>
        <family val="1"/>
        <charset val="204"/>
      </rPr>
      <t xml:space="preserve"> (ВЛ-10кВ фидер № 9, 23 ПС-42 - РП-2) (инв. 00000006)</t>
    </r>
  </si>
  <si>
    <r>
      <t xml:space="preserve">Капитальный ремонт </t>
    </r>
    <r>
      <rPr>
        <sz val="8"/>
        <color rgb="FF0070C0"/>
        <rFont val="Times New Roman"/>
        <family val="1"/>
        <charset val="204"/>
      </rPr>
      <t>ЛЭП 10 КВ ГОРОДСКАЯ 42</t>
    </r>
    <r>
      <rPr>
        <sz val="8"/>
        <rFont val="Times New Roman"/>
        <family val="1"/>
        <charset val="204"/>
      </rPr>
      <t xml:space="preserve"> (ВЛ-10кВ фидер № 9, 23 ПС-42 - РП-2) (инв. 00000006)</t>
    </r>
  </si>
  <si>
    <r>
      <t xml:space="preserve">Закупка работ по капитальному ремонту </t>
    </r>
    <r>
      <rPr>
        <sz val="8"/>
        <color rgb="FF0070C0"/>
        <rFont val="Times New Roman"/>
        <family val="1"/>
        <charset val="204"/>
      </rPr>
      <t xml:space="preserve">ЛЭП 6 КВ от П 110/6 </t>
    </r>
    <r>
      <rPr>
        <sz val="8"/>
        <rFont val="Times New Roman"/>
        <family val="1"/>
        <charset val="204"/>
      </rPr>
      <t>(ВЛ-6кВ фидер № 6, 22 ПС-47 - скв. № 12, КТП КНС ППС) (инв. 0000000009)</t>
    </r>
  </si>
  <si>
    <r>
      <t xml:space="preserve">Капитальный ремонт </t>
    </r>
    <r>
      <rPr>
        <sz val="8"/>
        <color rgb="FF0070C0"/>
        <rFont val="Times New Roman"/>
        <family val="1"/>
        <charset val="204"/>
      </rPr>
      <t xml:space="preserve">ЛЭП 6 КВ от П 110/6 </t>
    </r>
    <r>
      <rPr>
        <sz val="8"/>
        <rFont val="Times New Roman"/>
        <family val="1"/>
        <charset val="204"/>
      </rPr>
      <t>(ВЛ-6кВ фидер № 6, 22 ПС-47 - скв. № 12, КТП КНС ППС) (инв. 0000000009)</t>
    </r>
  </si>
  <si>
    <t>26.30.1</t>
  </si>
  <si>
    <t>26.30.11.130</t>
  </si>
  <si>
    <t>Закупка работ на электромонтажные и пусконаладочные работы системы АИИС КУЭ и И на 2020г</t>
  </si>
  <si>
    <t>Электромонтажные и пусконаладочные работы системы АИИС КУЭ и И на 2020г</t>
  </si>
  <si>
    <t>ЗП</t>
  </si>
  <si>
    <t>да</t>
  </si>
  <si>
    <t>Закупка комплектующих и аксессуаров АИИС КУЭ и И</t>
  </si>
  <si>
    <r>
      <t xml:space="preserve">Комплектующие и аксессуары АИИС КУЭ и И </t>
    </r>
    <r>
      <rPr>
        <sz val="8"/>
        <color rgb="FF0070C0"/>
        <rFont val="Times New Roman"/>
        <family val="1"/>
        <charset val="204"/>
      </rPr>
      <t>(Меркурий 236 АRT-03 PQL)</t>
    </r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</si>
  <si>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</si>
  <si>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</si>
  <si>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</si>
  <si>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</si>
  <si>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2020г</t>
    </r>
  </si>
  <si>
    <t>Длина стрелы 16м., радиус бокового вылета 10м.</t>
  </si>
  <si>
    <t>43.21.0</t>
  </si>
  <si>
    <t>43.21.10.000</t>
  </si>
  <si>
    <r>
      <t xml:space="preserve">Закупка работ по третьему этапу на проектные, электромонтажные и пусконаладочные работы оборудования для организации автоматизированной системы диспетчерского управления (АСДУ) в </t>
    </r>
    <r>
      <rPr>
        <sz val="8"/>
        <color rgb="FF0070C0"/>
        <rFont val="Times New Roman"/>
        <family val="1"/>
        <charset val="204"/>
      </rPr>
      <t>РП-5 (ТП-102) (инв.00000470) в 2019г.</t>
    </r>
  </si>
  <si>
    <r>
      <t xml:space="preserve">Третий этап на проектные, электромонтажные и пусконаладочные работы оборудования для организации автоматизированной системы диспетчерского управления (АСДУ) в </t>
    </r>
    <r>
      <rPr>
        <sz val="8"/>
        <color rgb="FF0070C0"/>
        <rFont val="Times New Roman"/>
        <family val="1"/>
        <charset val="204"/>
      </rPr>
      <t>РП-5 (ТП-102) (инв.00000470) в 2019г.</t>
    </r>
  </si>
  <si>
    <t>27.32.0</t>
  </si>
  <si>
    <t>27.32.13.199</t>
  </si>
  <si>
    <t>Закупка кабельно-проводниковая продукции</t>
  </si>
  <si>
    <t>СИП-4 (4*25)мм; СИП-2 (3*70+1*70)мм; СИП-3 (1*95)мм; Провод А-35; СИП-4 (4*16)мм;СИП-4 (4*10)мм;СИП-2 (3*120+1*120).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</si>
  <si>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</si>
  <si>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</si>
  <si>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</si>
  <si>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</si>
  <si>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</si>
  <si>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</si>
  <si>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</si>
  <si>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</si>
  <si>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</si>
  <si>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</si>
  <si>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</si>
  <si>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</si>
  <si>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</si>
  <si>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</si>
  <si>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</si>
  <si>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</si>
  <si>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</si>
  <si>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</si>
  <si>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</si>
  <si>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</si>
  <si>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</si>
  <si>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</si>
  <si>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</si>
  <si>
    <t>"_____"__________2020г.</t>
  </si>
  <si>
    <t>"_____"_____________2020г.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</si>
</sst>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8"/>
  <sheetViews>
    <sheetView tabSelected="1" zoomScaleNormal="100" workbookViewId="0">
      <pane xSplit="5" ySplit="25" topLeftCell="F40" activePane="bottomRight" state="frozen"/>
      <selection pane="topRight" activeCell="F1" sqref="F1"/>
      <selection pane="bottomLeft" activeCell="A26" sqref="A26"/>
      <selection pane="bottomRight" activeCell="L5" sqref="L5"/>
    </sheetView>
  </sheetViews>
  <sheetFormatPr defaultColWidth="17.28515625" defaultRowHeight="12.75" outlineLevelRow="2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65" customWidth="1"/>
    <col min="5" max="5" width="36.85546875" style="65" customWidth="1"/>
    <col min="6" max="7" width="7.42578125" style="36" customWidth="1"/>
    <col min="8" max="8" width="8.5703125" style="66" customWidth="1"/>
    <col min="9" max="10" width="15" style="36" customWidth="1"/>
    <col min="11" max="11" width="13" style="66" customWidth="1"/>
    <col min="12" max="12" width="13.42578125" style="36" customWidth="1"/>
    <col min="13" max="13" width="12.5703125" style="36" customWidth="1"/>
    <col min="14" max="15" width="7.42578125" style="68" customWidth="1"/>
    <col min="16" max="16384" width="17.28515625" style="36"/>
  </cols>
  <sheetData>
    <row r="1" spans="1:15" s="12" customFormat="1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x14ac:dyDescent="0.2">
      <c r="A4" s="13" t="s">
        <v>120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121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ht="15" outlineLevel="2" x14ac:dyDescent="0.25">
      <c r="A6" s="15"/>
      <c r="B6" s="16" t="s">
        <v>6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ht="15" outlineLevel="2" x14ac:dyDescent="0.25">
      <c r="A7" s="15"/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ht="15" outlineLevel="2" x14ac:dyDescent="0.25">
      <c r="A9" s="26" t="s">
        <v>8</v>
      </c>
      <c r="B9" s="26"/>
      <c r="C9" s="26"/>
      <c r="D9" s="26"/>
      <c r="E9" s="26" t="s">
        <v>9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ht="15" outlineLevel="2" x14ac:dyDescent="0.25">
      <c r="A10" s="26" t="s">
        <v>10</v>
      </c>
      <c r="B10" s="26"/>
      <c r="C10" s="26"/>
      <c r="D10" s="26"/>
      <c r="E10" s="26" t="s">
        <v>11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ht="15" outlineLevel="2" x14ac:dyDescent="0.25">
      <c r="A11" s="26" t="s">
        <v>12</v>
      </c>
      <c r="B11" s="26"/>
      <c r="C11" s="26"/>
      <c r="D11" s="26"/>
      <c r="E11" s="26" t="s">
        <v>13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ht="15" outlineLevel="2" x14ac:dyDescent="0.25">
      <c r="A12" s="26" t="s">
        <v>14</v>
      </c>
      <c r="B12" s="26"/>
      <c r="C12" s="26"/>
      <c r="D12" s="26"/>
      <c r="E12" s="30" t="s">
        <v>15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ht="15" outlineLevel="2" x14ac:dyDescent="0.25">
      <c r="A13" s="26" t="s">
        <v>16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ht="15" outlineLevel="2" x14ac:dyDescent="0.25">
      <c r="A14" s="26" t="s">
        <v>17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ht="15" outlineLevel="2" x14ac:dyDescent="0.25">
      <c r="A15" s="26" t="s">
        <v>18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19</v>
      </c>
      <c r="B17" s="33" t="s">
        <v>20</v>
      </c>
      <c r="C17" s="33" t="s">
        <v>21</v>
      </c>
      <c r="D17" s="34" t="s">
        <v>22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23</v>
      </c>
      <c r="O17" s="33" t="s">
        <v>24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25</v>
      </c>
      <c r="E19" s="33" t="s">
        <v>26</v>
      </c>
      <c r="F19" s="33" t="s">
        <v>27</v>
      </c>
      <c r="G19" s="35"/>
      <c r="H19" s="33" t="s">
        <v>28</v>
      </c>
      <c r="I19" s="33" t="s">
        <v>29</v>
      </c>
      <c r="J19" s="35"/>
      <c r="K19" s="33" t="s">
        <v>30</v>
      </c>
      <c r="L19" s="33" t="s">
        <v>31</v>
      </c>
      <c r="M19" s="35"/>
      <c r="N19" s="35"/>
      <c r="O19" s="35"/>
    </row>
    <row r="20" spans="1:16" ht="15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ht="15" x14ac:dyDescent="0.25">
      <c r="A21" s="35"/>
      <c r="B21" s="35"/>
      <c r="C21" s="35"/>
      <c r="D21" s="37"/>
      <c r="E21" s="37"/>
      <c r="F21" s="33" t="s">
        <v>32</v>
      </c>
      <c r="G21" s="33" t="s">
        <v>33</v>
      </c>
      <c r="H21" s="35"/>
      <c r="I21" s="34" t="s">
        <v>34</v>
      </c>
      <c r="J21" s="34" t="s">
        <v>33</v>
      </c>
      <c r="K21" s="33"/>
      <c r="L21" s="33" t="s">
        <v>35</v>
      </c>
      <c r="M21" s="33" t="s">
        <v>36</v>
      </c>
      <c r="N21" s="35"/>
      <c r="O21" s="35"/>
    </row>
    <row r="22" spans="1:16" ht="15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ht="15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ht="15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ht="15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22.5" x14ac:dyDescent="0.25">
      <c r="A26" s="38">
        <v>1</v>
      </c>
      <c r="B26" s="42" t="s">
        <v>37</v>
      </c>
      <c r="C26" s="42" t="s">
        <v>38</v>
      </c>
      <c r="D26" s="43" t="s">
        <v>39</v>
      </c>
      <c r="E26" s="43" t="s">
        <v>40</v>
      </c>
      <c r="F26" s="44">
        <v>796</v>
      </c>
      <c r="G26" s="45" t="s">
        <v>41</v>
      </c>
      <c r="H26" s="46">
        <f>160+23+125</f>
        <v>308</v>
      </c>
      <c r="I26" s="44">
        <f t="shared" ref="I26:I45" si="0">$E$15</f>
        <v>98406000000</v>
      </c>
      <c r="J26" s="44" t="s">
        <v>42</v>
      </c>
      <c r="K26" s="46">
        <v>3143448</v>
      </c>
      <c r="L26" s="47">
        <v>43845</v>
      </c>
      <c r="M26" s="47">
        <v>43910</v>
      </c>
      <c r="N26" s="48" t="s">
        <v>43</v>
      </c>
      <c r="O26" s="48" t="s">
        <v>44</v>
      </c>
    </row>
    <row r="27" spans="1:16" s="20" customFormat="1" ht="45" x14ac:dyDescent="0.25">
      <c r="A27" s="38">
        <v>2</v>
      </c>
      <c r="B27" s="42" t="s">
        <v>45</v>
      </c>
      <c r="C27" s="48" t="s">
        <v>46</v>
      </c>
      <c r="D27" s="43" t="s">
        <v>47</v>
      </c>
      <c r="E27" s="49" t="s">
        <v>48</v>
      </c>
      <c r="F27" s="50">
        <v>112</v>
      </c>
      <c r="G27" s="44" t="s">
        <v>49</v>
      </c>
      <c r="H27" s="46">
        <v>2599.17</v>
      </c>
      <c r="I27" s="44">
        <f t="shared" si="0"/>
        <v>98406000000</v>
      </c>
      <c r="J27" s="44" t="str">
        <f t="shared" ref="J27:J45" si="1">$J$26</f>
        <v>г.Нерюнгри РС(Я)</v>
      </c>
      <c r="K27" s="46">
        <v>140199.22</v>
      </c>
      <c r="L27" s="47">
        <v>43845</v>
      </c>
      <c r="M27" s="47">
        <v>44195</v>
      </c>
      <c r="N27" s="48" t="s">
        <v>50</v>
      </c>
      <c r="O27" s="48" t="s">
        <v>44</v>
      </c>
    </row>
    <row r="28" spans="1:16" s="20" customFormat="1" ht="45" x14ac:dyDescent="0.25">
      <c r="A28" s="38">
        <v>3</v>
      </c>
      <c r="B28" s="42" t="s">
        <v>51</v>
      </c>
      <c r="C28" s="48" t="s">
        <v>52</v>
      </c>
      <c r="D28" s="43" t="s">
        <v>53</v>
      </c>
      <c r="E28" s="49" t="s">
        <v>54</v>
      </c>
      <c r="F28" s="51" t="s">
        <v>55</v>
      </c>
      <c r="G28" s="44" t="s">
        <v>56</v>
      </c>
      <c r="H28" s="46">
        <v>1</v>
      </c>
      <c r="I28" s="44">
        <f t="shared" si="0"/>
        <v>98406000000</v>
      </c>
      <c r="J28" s="44" t="str">
        <f t="shared" si="1"/>
        <v>г.Нерюнгри РС(Я)</v>
      </c>
      <c r="K28" s="46">
        <v>1920</v>
      </c>
      <c r="L28" s="47">
        <v>43845</v>
      </c>
      <c r="M28" s="47">
        <v>44195</v>
      </c>
      <c r="N28" s="48" t="s">
        <v>50</v>
      </c>
      <c r="O28" s="48" t="s">
        <v>44</v>
      </c>
      <c r="P28" s="52"/>
    </row>
    <row r="29" spans="1:16" s="20" customFormat="1" ht="33.75" x14ac:dyDescent="0.25">
      <c r="A29" s="38">
        <v>4</v>
      </c>
      <c r="B29" s="53" t="s">
        <v>57</v>
      </c>
      <c r="C29" s="54" t="s">
        <v>58</v>
      </c>
      <c r="D29" s="49" t="s">
        <v>59</v>
      </c>
      <c r="E29" s="49" t="s">
        <v>60</v>
      </c>
      <c r="F29" s="50">
        <v>879</v>
      </c>
      <c r="G29" s="44" t="s">
        <v>61</v>
      </c>
      <c r="H29" s="46">
        <v>258</v>
      </c>
      <c r="I29" s="44">
        <f t="shared" si="0"/>
        <v>98406000000</v>
      </c>
      <c r="J29" s="44" t="str">
        <f t="shared" si="1"/>
        <v>г.Нерюнгри РС(Я)</v>
      </c>
      <c r="K29" s="46">
        <v>5453735.5800000001</v>
      </c>
      <c r="L29" s="47">
        <v>43845</v>
      </c>
      <c r="M29" s="47">
        <v>44195</v>
      </c>
      <c r="N29" s="48" t="s">
        <v>50</v>
      </c>
      <c r="O29" s="48" t="s">
        <v>44</v>
      </c>
    </row>
    <row r="30" spans="1:16" s="20" customFormat="1" ht="22.5" x14ac:dyDescent="0.25">
      <c r="A30" s="38">
        <v>5</v>
      </c>
      <c r="B30" s="53" t="s">
        <v>57</v>
      </c>
      <c r="C30" s="54" t="s">
        <v>58</v>
      </c>
      <c r="D30" s="49" t="s">
        <v>62</v>
      </c>
      <c r="E30" s="49" t="s">
        <v>63</v>
      </c>
      <c r="F30" s="50">
        <v>879</v>
      </c>
      <c r="G30" s="44" t="s">
        <v>61</v>
      </c>
      <c r="H30" s="46">
        <v>200</v>
      </c>
      <c r="I30" s="44">
        <f t="shared" si="0"/>
        <v>98406000000</v>
      </c>
      <c r="J30" s="44" t="str">
        <f t="shared" si="1"/>
        <v>г.Нерюнгри РС(Я)</v>
      </c>
      <c r="K30" s="46">
        <v>4536970</v>
      </c>
      <c r="L30" s="47">
        <v>43845</v>
      </c>
      <c r="M30" s="47">
        <v>44195</v>
      </c>
      <c r="N30" s="48" t="s">
        <v>50</v>
      </c>
      <c r="O30" s="48" t="s">
        <v>44</v>
      </c>
    </row>
    <row r="31" spans="1:16" s="20" customFormat="1" ht="39" customHeight="1" collapsed="1" x14ac:dyDescent="0.25">
      <c r="A31" s="38">
        <v>6</v>
      </c>
      <c r="B31" s="53" t="s">
        <v>64</v>
      </c>
      <c r="C31" s="48" t="s">
        <v>65</v>
      </c>
      <c r="D31" s="43" t="s">
        <v>66</v>
      </c>
      <c r="E31" s="49" t="s">
        <v>67</v>
      </c>
      <c r="F31" s="51">
        <v>915</v>
      </c>
      <c r="G31" s="44" t="s">
        <v>68</v>
      </c>
      <c r="H31" s="46">
        <v>1</v>
      </c>
      <c r="I31" s="44">
        <f t="shared" si="0"/>
        <v>98406000000</v>
      </c>
      <c r="J31" s="44" t="str">
        <f t="shared" si="1"/>
        <v>г.Нерюнгри РС(Я)</v>
      </c>
      <c r="K31" s="46">
        <v>2066590.8</v>
      </c>
      <c r="L31" s="47">
        <v>43845</v>
      </c>
      <c r="M31" s="47">
        <v>44195</v>
      </c>
      <c r="N31" s="48" t="s">
        <v>50</v>
      </c>
      <c r="O31" s="48" t="s">
        <v>44</v>
      </c>
    </row>
    <row r="32" spans="1:16" s="20" customFormat="1" ht="61.5" customHeight="1" collapsed="1" x14ac:dyDescent="0.25">
      <c r="A32" s="38">
        <v>7</v>
      </c>
      <c r="B32" s="53" t="s">
        <v>69</v>
      </c>
      <c r="C32" s="48" t="s">
        <v>70</v>
      </c>
      <c r="D32" s="43" t="s">
        <v>71</v>
      </c>
      <c r="E32" s="43" t="s">
        <v>72</v>
      </c>
      <c r="F32" s="51">
        <v>915</v>
      </c>
      <c r="G32" s="44" t="s">
        <v>68</v>
      </c>
      <c r="H32" s="55">
        <v>1</v>
      </c>
      <c r="I32" s="44">
        <f t="shared" si="0"/>
        <v>98406000000</v>
      </c>
      <c r="J32" s="44" t="str">
        <f t="shared" si="1"/>
        <v>г.Нерюнгри РС(Я)</v>
      </c>
      <c r="K32" s="46">
        <v>2500000</v>
      </c>
      <c r="L32" s="47">
        <v>43876</v>
      </c>
      <c r="M32" s="47">
        <v>44195</v>
      </c>
      <c r="N32" s="48" t="s">
        <v>50</v>
      </c>
      <c r="O32" s="48" t="s">
        <v>44</v>
      </c>
    </row>
    <row r="33" spans="1:16" s="20" customFormat="1" ht="61.5" customHeight="1" collapsed="1" x14ac:dyDescent="0.25">
      <c r="A33" s="38">
        <v>8</v>
      </c>
      <c r="B33" s="53" t="s">
        <v>69</v>
      </c>
      <c r="C33" s="48" t="s">
        <v>70</v>
      </c>
      <c r="D33" s="43" t="s">
        <v>73</v>
      </c>
      <c r="E33" s="43" t="s">
        <v>74</v>
      </c>
      <c r="F33" s="51">
        <v>915</v>
      </c>
      <c r="G33" s="44" t="s">
        <v>68</v>
      </c>
      <c r="H33" s="55">
        <v>1</v>
      </c>
      <c r="I33" s="44">
        <f t="shared" si="0"/>
        <v>98406000000</v>
      </c>
      <c r="J33" s="44" t="str">
        <f t="shared" si="1"/>
        <v>г.Нерюнгри РС(Я)</v>
      </c>
      <c r="K33" s="46">
        <v>3000000</v>
      </c>
      <c r="L33" s="47">
        <v>43876</v>
      </c>
      <c r="M33" s="47">
        <v>44195</v>
      </c>
      <c r="N33" s="48" t="s">
        <v>50</v>
      </c>
      <c r="O33" s="48" t="s">
        <v>44</v>
      </c>
    </row>
    <row r="34" spans="1:16" s="20" customFormat="1" ht="33.75" x14ac:dyDescent="0.25">
      <c r="A34" s="38">
        <v>9</v>
      </c>
      <c r="B34" s="53" t="s">
        <v>75</v>
      </c>
      <c r="C34" s="54" t="s">
        <v>76</v>
      </c>
      <c r="D34" s="49" t="s">
        <v>77</v>
      </c>
      <c r="E34" s="49" t="s">
        <v>78</v>
      </c>
      <c r="F34" s="53">
        <v>839</v>
      </c>
      <c r="G34" s="44" t="s">
        <v>68</v>
      </c>
      <c r="H34" s="55">
        <v>1</v>
      </c>
      <c r="I34" s="44">
        <f t="shared" si="0"/>
        <v>98406000000</v>
      </c>
      <c r="J34" s="44" t="str">
        <f t="shared" si="1"/>
        <v>г.Нерюнгри РС(Я)</v>
      </c>
      <c r="K34" s="46">
        <v>3825152.1</v>
      </c>
      <c r="L34" s="47">
        <v>43876</v>
      </c>
      <c r="M34" s="47">
        <v>44195</v>
      </c>
      <c r="N34" s="48" t="s">
        <v>79</v>
      </c>
      <c r="O34" s="48" t="s">
        <v>80</v>
      </c>
    </row>
    <row r="35" spans="1:16" s="20" customFormat="1" ht="22.5" x14ac:dyDescent="0.25">
      <c r="A35" s="38">
        <v>10</v>
      </c>
      <c r="B35" s="53" t="s">
        <v>75</v>
      </c>
      <c r="C35" s="54" t="s">
        <v>76</v>
      </c>
      <c r="D35" s="49" t="s">
        <v>81</v>
      </c>
      <c r="E35" s="49" t="s">
        <v>82</v>
      </c>
      <c r="F35" s="44">
        <v>796</v>
      </c>
      <c r="G35" s="45" t="s">
        <v>41</v>
      </c>
      <c r="H35" s="56">
        <v>69</v>
      </c>
      <c r="I35" s="44">
        <f t="shared" si="0"/>
        <v>98406000000</v>
      </c>
      <c r="J35" s="44" t="str">
        <f t="shared" si="1"/>
        <v>г.Нерюнгри РС(Я)</v>
      </c>
      <c r="K35" s="46">
        <v>409801.35</v>
      </c>
      <c r="L35" s="47">
        <v>43876</v>
      </c>
      <c r="M35" s="47">
        <v>43575</v>
      </c>
      <c r="N35" s="48" t="s">
        <v>79</v>
      </c>
      <c r="O35" s="48" t="s">
        <v>80</v>
      </c>
    </row>
    <row r="36" spans="1:16" s="20" customFormat="1" ht="33.75" x14ac:dyDescent="0.25">
      <c r="A36" s="38">
        <v>11</v>
      </c>
      <c r="B36" s="42" t="s">
        <v>83</v>
      </c>
      <c r="C36" s="48" t="s">
        <v>84</v>
      </c>
      <c r="D36" s="43" t="s">
        <v>85</v>
      </c>
      <c r="E36" s="49" t="s">
        <v>86</v>
      </c>
      <c r="F36" s="51">
        <v>879</v>
      </c>
      <c r="G36" s="44" t="s">
        <v>61</v>
      </c>
      <c r="H36" s="46">
        <v>3</v>
      </c>
      <c r="I36" s="44">
        <f t="shared" si="0"/>
        <v>98406000000</v>
      </c>
      <c r="J36" s="44" t="str">
        <f t="shared" si="1"/>
        <v>г.Нерюнгри РС(Я)</v>
      </c>
      <c r="K36" s="46">
        <f>30781.7+117138.47+30781.7</f>
        <v>178701.87000000002</v>
      </c>
      <c r="L36" s="47">
        <v>43876</v>
      </c>
      <c r="M36" s="47">
        <v>44195</v>
      </c>
      <c r="N36" s="48" t="s">
        <v>79</v>
      </c>
      <c r="O36" s="48" t="s">
        <v>80</v>
      </c>
      <c r="P36" s="52"/>
    </row>
    <row r="37" spans="1:16" s="20" customFormat="1" ht="45" x14ac:dyDescent="0.25">
      <c r="A37" s="38">
        <v>12</v>
      </c>
      <c r="B37" s="42" t="s">
        <v>51</v>
      </c>
      <c r="C37" s="48" t="s">
        <v>52</v>
      </c>
      <c r="D37" s="43" t="s">
        <v>87</v>
      </c>
      <c r="E37" s="49" t="s">
        <v>88</v>
      </c>
      <c r="F37" s="50" t="s">
        <v>55</v>
      </c>
      <c r="G37" s="44" t="s">
        <v>56</v>
      </c>
      <c r="H37" s="46">
        <v>1</v>
      </c>
      <c r="I37" s="44">
        <f t="shared" si="0"/>
        <v>98406000000</v>
      </c>
      <c r="J37" s="44" t="str">
        <f t="shared" si="1"/>
        <v>г.Нерюнгри РС(Я)</v>
      </c>
      <c r="K37" s="46">
        <v>1920</v>
      </c>
      <c r="L37" s="47">
        <v>43876</v>
      </c>
      <c r="M37" s="47">
        <v>44195</v>
      </c>
      <c r="N37" s="48" t="s">
        <v>50</v>
      </c>
      <c r="O37" s="48" t="s">
        <v>44</v>
      </c>
      <c r="P37" s="52"/>
    </row>
    <row r="38" spans="1:16" s="20" customFormat="1" ht="80.25" customHeight="1" collapsed="1" x14ac:dyDescent="0.25">
      <c r="A38" s="38">
        <v>13</v>
      </c>
      <c r="B38" s="57" t="s">
        <v>89</v>
      </c>
      <c r="C38" s="58" t="s">
        <v>90</v>
      </c>
      <c r="D38" s="43" t="s">
        <v>91</v>
      </c>
      <c r="E38" s="43" t="s">
        <v>92</v>
      </c>
      <c r="F38" s="51">
        <v>915</v>
      </c>
      <c r="G38" s="44" t="s">
        <v>68</v>
      </c>
      <c r="H38" s="55">
        <v>1</v>
      </c>
      <c r="I38" s="44">
        <f t="shared" si="0"/>
        <v>98406000000</v>
      </c>
      <c r="J38" s="44" t="str">
        <f t="shared" si="1"/>
        <v>г.Нерюнгри РС(Я)</v>
      </c>
      <c r="K38" s="46">
        <v>2400000</v>
      </c>
      <c r="L38" s="47">
        <v>43891</v>
      </c>
      <c r="M38" s="47">
        <v>44195</v>
      </c>
      <c r="N38" s="48" t="s">
        <v>50</v>
      </c>
      <c r="O38" s="48" t="s">
        <v>44</v>
      </c>
    </row>
    <row r="39" spans="1:16" s="20" customFormat="1" ht="33.75" collapsed="1" x14ac:dyDescent="0.25">
      <c r="A39" s="38">
        <v>14</v>
      </c>
      <c r="B39" s="42" t="s">
        <v>93</v>
      </c>
      <c r="C39" s="48" t="s">
        <v>94</v>
      </c>
      <c r="D39" s="43" t="s">
        <v>95</v>
      </c>
      <c r="E39" s="49" t="s">
        <v>96</v>
      </c>
      <c r="F39" s="51" t="s">
        <v>97</v>
      </c>
      <c r="G39" s="44" t="s">
        <v>98</v>
      </c>
      <c r="H39" s="46">
        <f>0.5+0.5+15+3</f>
        <v>19</v>
      </c>
      <c r="I39" s="44">
        <f t="shared" si="0"/>
        <v>98406000000</v>
      </c>
      <c r="J39" s="44" t="str">
        <f t="shared" si="1"/>
        <v>г.Нерюнгри РС(Я)</v>
      </c>
      <c r="K39" s="46">
        <f>1167155.7+128742.6+31400.98+559327.11+102994.08+45633.6+18253.44+405610.5</f>
        <v>2459118.0100000002</v>
      </c>
      <c r="L39" s="47">
        <v>43891</v>
      </c>
      <c r="M39" s="47">
        <v>44002</v>
      </c>
      <c r="N39" s="48" t="s">
        <v>79</v>
      </c>
      <c r="O39" s="48" t="s">
        <v>80</v>
      </c>
    </row>
    <row r="40" spans="1:16" s="20" customFormat="1" ht="45" x14ac:dyDescent="0.25">
      <c r="A40" s="38">
        <v>15</v>
      </c>
      <c r="B40" s="42" t="s">
        <v>99</v>
      </c>
      <c r="C40" s="58" t="s">
        <v>100</v>
      </c>
      <c r="D40" s="43" t="s">
        <v>101</v>
      </c>
      <c r="E40" s="49" t="s">
        <v>102</v>
      </c>
      <c r="F40" s="50">
        <v>796</v>
      </c>
      <c r="G40" s="44" t="s">
        <v>41</v>
      </c>
      <c r="H40" s="46">
        <f>2+18+30+30+100+50</f>
        <v>230</v>
      </c>
      <c r="I40" s="44">
        <f t="shared" si="0"/>
        <v>98406000000</v>
      </c>
      <c r="J40" s="44" t="str">
        <f t="shared" si="1"/>
        <v>г.Нерюнгри РС(Я)</v>
      </c>
      <c r="K40" s="46">
        <f>22160+205502.48+192529.36+43584+25200+13310+6050+34267.2+34267.2</f>
        <v>576870.23999999987</v>
      </c>
      <c r="L40" s="47">
        <v>43891</v>
      </c>
      <c r="M40" s="47">
        <v>44002</v>
      </c>
      <c r="N40" s="48" t="s">
        <v>79</v>
      </c>
      <c r="O40" s="48" t="s">
        <v>80</v>
      </c>
    </row>
    <row r="41" spans="1:16" s="20" customFormat="1" ht="33.75" x14ac:dyDescent="0.25">
      <c r="A41" s="38">
        <v>16</v>
      </c>
      <c r="B41" s="42" t="s">
        <v>103</v>
      </c>
      <c r="C41" s="48" t="s">
        <v>104</v>
      </c>
      <c r="D41" s="59" t="s">
        <v>105</v>
      </c>
      <c r="E41" s="49" t="s">
        <v>106</v>
      </c>
      <c r="F41" s="50">
        <v>796</v>
      </c>
      <c r="G41" s="44" t="s">
        <v>41</v>
      </c>
      <c r="H41" s="56">
        <v>409</v>
      </c>
      <c r="I41" s="44">
        <f t="shared" si="0"/>
        <v>98406000000</v>
      </c>
      <c r="J41" s="44" t="str">
        <f t="shared" si="1"/>
        <v>г.Нерюнгри РС(Я)</v>
      </c>
      <c r="K41" s="46">
        <v>200000</v>
      </c>
      <c r="L41" s="47">
        <v>43891</v>
      </c>
      <c r="M41" s="47">
        <v>44002</v>
      </c>
      <c r="N41" s="48" t="s">
        <v>79</v>
      </c>
      <c r="O41" s="48" t="s">
        <v>80</v>
      </c>
    </row>
    <row r="42" spans="1:16" s="20" customFormat="1" ht="39" customHeight="1" collapsed="1" x14ac:dyDescent="0.25">
      <c r="A42" s="38">
        <v>17</v>
      </c>
      <c r="B42" s="42" t="s">
        <v>45</v>
      </c>
      <c r="C42" s="48" t="s">
        <v>107</v>
      </c>
      <c r="D42" s="43" t="s">
        <v>108</v>
      </c>
      <c r="E42" s="49" t="s">
        <v>109</v>
      </c>
      <c r="F42" s="51">
        <v>879</v>
      </c>
      <c r="G42" s="44" t="s">
        <v>61</v>
      </c>
      <c r="H42" s="46">
        <v>60</v>
      </c>
      <c r="I42" s="44">
        <f t="shared" si="0"/>
        <v>98406000000</v>
      </c>
      <c r="J42" s="44" t="str">
        <f t="shared" si="1"/>
        <v>г.Нерюнгри РС(Я)</v>
      </c>
      <c r="K42" s="46">
        <f>14640*H42</f>
        <v>878400</v>
      </c>
      <c r="L42" s="47">
        <v>43922</v>
      </c>
      <c r="M42" s="47">
        <v>44032</v>
      </c>
      <c r="N42" s="48" t="s">
        <v>79</v>
      </c>
      <c r="O42" s="48" t="s">
        <v>80</v>
      </c>
    </row>
    <row r="43" spans="1:16" s="20" customFormat="1" ht="56.25" x14ac:dyDescent="0.25">
      <c r="A43" s="38">
        <v>18</v>
      </c>
      <c r="B43" s="42" t="s">
        <v>103</v>
      </c>
      <c r="C43" s="48" t="s">
        <v>104</v>
      </c>
      <c r="D43" s="59" t="s">
        <v>110</v>
      </c>
      <c r="E43" s="49" t="s">
        <v>111</v>
      </c>
      <c r="F43" s="50">
        <v>796</v>
      </c>
      <c r="G43" s="44" t="s">
        <v>41</v>
      </c>
      <c r="H43" s="56">
        <f>100+300+300+50+1500+1500</f>
        <v>3750</v>
      </c>
      <c r="I43" s="44">
        <f t="shared" si="0"/>
        <v>98406000000</v>
      </c>
      <c r="J43" s="44" t="str">
        <f t="shared" si="1"/>
        <v>г.Нерюнгри РС(Я)</v>
      </c>
      <c r="K43" s="46">
        <f>14327+49854+48168+14400+30420+26100</f>
        <v>183269</v>
      </c>
      <c r="L43" s="47">
        <v>43922</v>
      </c>
      <c r="M43" s="47">
        <v>44032</v>
      </c>
      <c r="N43" s="48" t="s">
        <v>79</v>
      </c>
      <c r="O43" s="48" t="s">
        <v>80</v>
      </c>
    </row>
    <row r="44" spans="1:16" s="20" customFormat="1" ht="56.25" x14ac:dyDescent="0.25">
      <c r="A44" s="38">
        <v>19</v>
      </c>
      <c r="B44" s="42" t="s">
        <v>103</v>
      </c>
      <c r="C44" s="48" t="s">
        <v>112</v>
      </c>
      <c r="D44" s="60" t="s">
        <v>113</v>
      </c>
      <c r="E44" s="43" t="s">
        <v>114</v>
      </c>
      <c r="F44" s="44">
        <v>796</v>
      </c>
      <c r="G44" s="45" t="s">
        <v>41</v>
      </c>
      <c r="H44" s="56">
        <f>500+500+400+100</f>
        <v>1500</v>
      </c>
      <c r="I44" s="44">
        <f t="shared" si="0"/>
        <v>98406000000</v>
      </c>
      <c r="J44" s="44" t="str">
        <f t="shared" si="1"/>
        <v>г.Нерюнгри РС(Я)</v>
      </c>
      <c r="K44" s="46">
        <f>231630+3860+48568+33176</f>
        <v>317234</v>
      </c>
      <c r="L44" s="47">
        <v>43922</v>
      </c>
      <c r="M44" s="47">
        <v>44032</v>
      </c>
      <c r="N44" s="48" t="s">
        <v>79</v>
      </c>
      <c r="O44" s="48" t="s">
        <v>80</v>
      </c>
    </row>
    <row r="45" spans="1:16" s="20" customFormat="1" ht="15" hidden="1" outlineLevel="1" x14ac:dyDescent="0.25">
      <c r="A45" s="38">
        <v>31</v>
      </c>
      <c r="B45" s="61"/>
      <c r="C45" s="62"/>
      <c r="D45" s="63"/>
      <c r="E45" s="64"/>
      <c r="F45" s="51"/>
      <c r="G45" s="44"/>
      <c r="H45" s="55"/>
      <c r="I45" s="44">
        <f t="shared" si="0"/>
        <v>98406000000</v>
      </c>
      <c r="J45" s="44" t="str">
        <f t="shared" si="1"/>
        <v>г.Нерюнгри РС(Я)</v>
      </c>
      <c r="K45" s="46"/>
      <c r="L45" s="44"/>
      <c r="M45" s="47"/>
      <c r="N45" s="62"/>
      <c r="O45" s="62"/>
    </row>
    <row r="46" spans="1:16" ht="15" collapsed="1" x14ac:dyDescent="0.25">
      <c r="K46" s="67">
        <f>SUM(K26:K45)</f>
        <v>32273330.170000006</v>
      </c>
    </row>
    <row r="47" spans="1:16" ht="15" x14ac:dyDescent="0.25">
      <c r="K47" s="69"/>
    </row>
    <row r="48" spans="1:16" s="20" customFormat="1" ht="15.75" hidden="1" outlineLevel="1" x14ac:dyDescent="0.25">
      <c r="A48" s="70" t="s">
        <v>115</v>
      </c>
      <c r="D48" s="71"/>
      <c r="E48" s="71"/>
      <c r="N48" s="72"/>
      <c r="O48" s="72"/>
    </row>
    <row r="49" spans="1:15" s="20" customFormat="1" ht="15.75" hidden="1" outlineLevel="1" x14ac:dyDescent="0.25">
      <c r="A49" s="70" t="s">
        <v>116</v>
      </c>
      <c r="B49" s="73"/>
      <c r="C49" s="73"/>
      <c r="D49" s="74"/>
      <c r="E49" s="75" t="s">
        <v>117</v>
      </c>
      <c r="F49" s="76"/>
      <c r="G49" s="77"/>
      <c r="H49" s="78"/>
      <c r="I49" s="77"/>
      <c r="J49" s="77"/>
      <c r="K49" s="77"/>
      <c r="L49" s="77"/>
      <c r="M49" s="70"/>
      <c r="N49" s="73"/>
      <c r="O49" s="73"/>
    </row>
    <row r="50" spans="1:15" s="20" customFormat="1" ht="15.75" hidden="1" outlineLevel="1" x14ac:dyDescent="0.25">
      <c r="A50" s="70" t="s">
        <v>118</v>
      </c>
      <c r="B50" s="73"/>
      <c r="C50" s="73"/>
      <c r="D50" s="74"/>
      <c r="E50" s="75" t="s">
        <v>119</v>
      </c>
      <c r="F50" s="76"/>
      <c r="G50" s="77"/>
      <c r="H50" s="78"/>
      <c r="I50" s="77"/>
      <c r="J50" s="77"/>
      <c r="K50" s="77"/>
      <c r="L50" s="77"/>
      <c r="M50" s="70"/>
      <c r="N50" s="73"/>
      <c r="O50" s="73"/>
    </row>
    <row r="51" spans="1:15" s="20" customFormat="1" ht="15.75" hidden="1" outlineLevel="1" x14ac:dyDescent="0.25">
      <c r="A51" s="70"/>
      <c r="B51" s="73"/>
      <c r="C51" s="73"/>
      <c r="D51" s="74"/>
      <c r="E51" s="79"/>
      <c r="F51" s="76"/>
      <c r="G51" s="77"/>
      <c r="H51" s="78"/>
      <c r="I51" s="77"/>
      <c r="J51" s="77"/>
      <c r="K51" s="69"/>
      <c r="L51" s="77"/>
      <c r="M51" s="70"/>
      <c r="N51" s="73"/>
      <c r="O51" s="73"/>
    </row>
    <row r="52" spans="1:15" ht="15" collapsed="1" x14ac:dyDescent="0.25">
      <c r="K52" s="69"/>
    </row>
    <row r="53" spans="1:15" ht="15" x14ac:dyDescent="0.25">
      <c r="K53" s="69"/>
    </row>
    <row r="54" spans="1:15" ht="15" x14ac:dyDescent="0.25">
      <c r="K54" s="69"/>
    </row>
    <row r="55" spans="1:15" s="20" customFormat="1" ht="39" customHeight="1" collapsed="1" x14ac:dyDescent="0.25">
      <c r="A55" s="80"/>
      <c r="B55" s="81"/>
      <c r="C55" s="82"/>
      <c r="D55" s="83"/>
      <c r="E55" s="84"/>
      <c r="F55" s="85"/>
      <c r="G55" s="86"/>
      <c r="H55" s="87"/>
      <c r="I55" s="85"/>
      <c r="J55" s="85"/>
      <c r="K55" s="88"/>
      <c r="L55" s="89"/>
      <c r="M55" s="89"/>
      <c r="N55" s="82"/>
      <c r="O55" s="82"/>
    </row>
    <row r="56" spans="1:15" s="20" customFormat="1" ht="39" customHeight="1" collapsed="1" x14ac:dyDescent="0.25">
      <c r="A56" s="80"/>
      <c r="B56" s="81"/>
      <c r="C56" s="82"/>
      <c r="D56" s="83"/>
      <c r="E56" s="84"/>
      <c r="F56" s="85"/>
      <c r="G56" s="86"/>
      <c r="H56" s="87"/>
      <c r="I56" s="85"/>
      <c r="J56" s="85"/>
      <c r="K56" s="88"/>
      <c r="L56" s="89"/>
      <c r="M56" s="89"/>
      <c r="N56" s="82"/>
      <c r="O56" s="82"/>
    </row>
    <row r="57" spans="1:15" s="20" customFormat="1" ht="39" customHeight="1" collapsed="1" x14ac:dyDescent="0.25">
      <c r="A57" s="80"/>
      <c r="B57" s="81"/>
      <c r="C57" s="82"/>
      <c r="D57" s="83"/>
      <c r="E57" s="84"/>
      <c r="F57" s="85"/>
      <c r="G57" s="86"/>
      <c r="H57" s="87"/>
      <c r="I57" s="85"/>
      <c r="J57" s="85"/>
      <c r="K57" s="88"/>
      <c r="L57" s="89"/>
      <c r="M57" s="89"/>
      <c r="N57" s="82"/>
      <c r="O57" s="82"/>
    </row>
    <row r="58" spans="1:15" ht="15" x14ac:dyDescent="0.25">
      <c r="A58" s="90"/>
      <c r="B58" s="90"/>
      <c r="C58" s="90"/>
      <c r="D58" s="91"/>
      <c r="E58" s="91"/>
      <c r="F58" s="90"/>
      <c r="G58" s="90"/>
      <c r="H58" s="92"/>
      <c r="I58" s="90"/>
      <c r="J58" s="90"/>
      <c r="K58" s="92"/>
      <c r="L58" s="90"/>
      <c r="M58" s="90"/>
      <c r="N58" s="93"/>
      <c r="O58" s="93"/>
    </row>
  </sheetData>
  <autoFilter ref="A25:O50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2" fitToHeight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2020г</vt:lpstr>
      <vt:lpstr>'ГКПЗ на 2020г'!Область_печати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2020-12-30T03:21:38Z</dcterms:created>
  <dcterms:modified xsi:type="dcterms:W3CDTF">2020-12-30T03:22:30Z</dcterms:modified>
</cp:coreProperties>
</file>